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371" windowWidth="18105" windowHeight="12915" activeTab="0"/>
  </bookViews>
  <sheets>
    <sheet name="Quantity Discounts" sheetId="1" r:id="rId1"/>
    <sheet name="Sheet1" sheetId="2" r:id="rId2"/>
  </sheets>
  <definedNames>
    <definedName name="AnnualHoldingCost">'Quantity Discounts'!$J$12:$J$16</definedName>
    <definedName name="AnnualPurchaseCost">'Quantity Discounts'!$H$12:$H$16</definedName>
    <definedName name="AnnualSetupCost">'Quantity Discounts'!$I$12:$I$16</definedName>
    <definedName name="Category">'Quantity Discounts'!$B$12:$B$16</definedName>
    <definedName name="D">'Quantity Discounts'!$C$4</definedName>
    <definedName name="EOQ">'Quantity Discounts'!$F$12:$F$16</definedName>
    <definedName name="I">'Quantity Discounts'!$C$6</definedName>
    <definedName name="K">'Quantity Discounts'!$C$5</definedName>
    <definedName name="LowerLimit">'Quantity Discounts'!$D$12:$D$16</definedName>
    <definedName name="N">'Quantity Discounts'!$C$7</definedName>
    <definedName name="OptimalQ">'Quantity Discounts'!$E$19</definedName>
    <definedName name="OptimalTotalVariableCost">'Quantity Discounts'!$E$21</definedName>
    <definedName name="Price">'Quantity Discounts'!$C$12:$C$16</definedName>
    <definedName name="Q">'Quantity Discounts'!$G$12:$G$16</definedName>
    <definedName name="sencount" hidden="1">4</definedName>
    <definedName name="sencount2" hidden="1">3</definedName>
    <definedName name="TotalVariableCost">'Quantity Discounts'!$K$12:$K$16</definedName>
    <definedName name="UpperLimit">'Quantity Discounts'!$E$12:$E$16</definedName>
  </definedNames>
  <calcPr fullCalcOnLoad="1"/>
</workbook>
</file>

<file path=xl/sharedStrings.xml><?xml version="1.0" encoding="utf-8"?>
<sst xmlns="http://schemas.openxmlformats.org/spreadsheetml/2006/main" count="32" uniqueCount="27">
  <si>
    <t>Data</t>
  </si>
  <si>
    <t>D =</t>
  </si>
  <si>
    <t>K =</t>
  </si>
  <si>
    <t>(demand/year)</t>
  </si>
  <si>
    <t>(setup cost)</t>
  </si>
  <si>
    <t>Results</t>
  </si>
  <si>
    <t>I =</t>
  </si>
  <si>
    <t>(inventory holding cost rate)</t>
  </si>
  <si>
    <t>N =</t>
  </si>
  <si>
    <t>(number of discount categories)</t>
  </si>
  <si>
    <t>Annual</t>
  </si>
  <si>
    <t>Total</t>
  </si>
  <si>
    <t>Range of order quantities</t>
  </si>
  <si>
    <t>Purchase</t>
  </si>
  <si>
    <t>Setup</t>
  </si>
  <si>
    <t>Holding</t>
  </si>
  <si>
    <t>Variable</t>
  </si>
  <si>
    <t>Category</t>
  </si>
  <si>
    <t>Price</t>
  </si>
  <si>
    <t>Lower Limit</t>
  </si>
  <si>
    <t>Upper Limit</t>
  </si>
  <si>
    <t>EOQ</t>
  </si>
  <si>
    <t>Q*</t>
  </si>
  <si>
    <t>Cost</t>
  </si>
  <si>
    <t xml:space="preserve">Optimal Q </t>
  </si>
  <si>
    <t xml:space="preserve">Total Variable Cost </t>
  </si>
  <si>
    <t>EOQ Model with Quantity Discounts (Analytical Version)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</si>
</sst>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  <numFmt numFmtId="168" formatCode="&quot;$&quot;#,##0.00"/>
    <numFmt numFmtId="169" formatCode="&quot;$&quot;#,##0.0"/>
    <numFmt numFmtId="170" formatCode="0.00000"/>
    <numFmt numFmtId="171" formatCode="0.000000"/>
    <numFmt numFmtId="172" formatCode="0.0000000"/>
    <numFmt numFmtId="173" formatCode="0.00000000"/>
    <numFmt numFmtId="174" formatCode="0.0000"/>
    <numFmt numFmtId="175" formatCode="0.000"/>
    <numFmt numFmtId="176" formatCode="0.0"/>
    <numFmt numFmtId="177" formatCode="&quot;$&quot;0"/>
    <numFmt numFmtId="178" formatCode="&quot;$&quot;0.0"/>
    <numFmt numFmtId="179" formatCode="*0.00"/>
    <numFmt numFmtId="180" formatCode="&quot;$&quot;0.00"/>
    <numFmt numFmtId="181" formatCode="0.000000000"/>
    <numFmt numFmtId="182" formatCode="0E+00"/>
    <numFmt numFmtId="183" formatCode="0.0E+00"/>
    <numFmt numFmtId="184" formatCode="0.0000000000"/>
    <numFmt numFmtId="185" formatCode="0.00000000000"/>
    <numFmt numFmtId="186" formatCode="0.0000E+00"/>
    <numFmt numFmtId="187" formatCode="0.000E+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6" fontId="7" fillId="2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168" fontId="7" fillId="2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166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8.125" style="3" bestFit="1" customWidth="1"/>
    <col min="3" max="3" width="8.625" style="4" customWidth="1"/>
    <col min="4" max="4" width="10.875" style="1" customWidth="1"/>
    <col min="5" max="5" width="9.875" style="1" customWidth="1"/>
    <col min="6" max="6" width="6.875" style="3" customWidth="1"/>
    <col min="7" max="7" width="6.00390625" style="4" customWidth="1"/>
    <col min="8" max="8" width="10.125" style="1" customWidth="1"/>
    <col min="9" max="9" width="9.25390625" style="1" customWidth="1"/>
    <col min="10" max="10" width="8.125" style="1" customWidth="1"/>
    <col min="11" max="11" width="10.75390625" style="1" customWidth="1"/>
    <col min="12" max="13" width="5.75390625" style="1" customWidth="1"/>
    <col min="14" max="16384" width="10.75390625" style="1" customWidth="1"/>
  </cols>
  <sheetData>
    <row r="1" ht="18">
      <c r="A1" s="2" t="s">
        <v>26</v>
      </c>
    </row>
    <row r="3" ht="12.75">
      <c r="C3" s="5" t="s">
        <v>0</v>
      </c>
    </row>
    <row r="4" spans="2:7" ht="12.75">
      <c r="B4" s="6" t="s">
        <v>1</v>
      </c>
      <c r="C4" s="7">
        <v>6000</v>
      </c>
      <c r="D4" s="8" t="s">
        <v>3</v>
      </c>
      <c r="E4" s="8"/>
      <c r="F4" s="9"/>
      <c r="G4" s="10"/>
    </row>
    <row r="5" spans="2:7" ht="12.75">
      <c r="B5" s="6" t="s">
        <v>2</v>
      </c>
      <c r="C5" s="11">
        <v>115</v>
      </c>
      <c r="D5" s="8" t="s">
        <v>4</v>
      </c>
      <c r="E5" s="8"/>
      <c r="F5" s="9"/>
      <c r="G5" s="12"/>
    </row>
    <row r="6" spans="2:7" ht="12.75">
      <c r="B6" s="6" t="s">
        <v>6</v>
      </c>
      <c r="C6" s="7">
        <v>0.21</v>
      </c>
      <c r="D6" s="8" t="s">
        <v>7</v>
      </c>
      <c r="E6" s="8"/>
      <c r="F6" s="9"/>
      <c r="G6" s="10"/>
    </row>
    <row r="7" spans="2:7" ht="12.75">
      <c r="B7" s="6" t="s">
        <v>8</v>
      </c>
      <c r="C7" s="7">
        <v>3</v>
      </c>
      <c r="D7" s="8" t="s">
        <v>9</v>
      </c>
      <c r="E7" s="8"/>
      <c r="F7" s="9"/>
      <c r="G7" s="10"/>
    </row>
    <row r="8" spans="2:7" ht="12.75">
      <c r="B8" s="13"/>
      <c r="C8" s="14"/>
      <c r="D8" s="15"/>
      <c r="E8" s="15"/>
      <c r="F8" s="9"/>
      <c r="G8" s="10"/>
    </row>
    <row r="9" spans="2:11" ht="12.75">
      <c r="B9" s="1"/>
      <c r="C9" s="1"/>
      <c r="F9" s="9"/>
      <c r="G9" s="10"/>
      <c r="H9" s="4" t="s">
        <v>10</v>
      </c>
      <c r="I9" s="4" t="s">
        <v>10</v>
      </c>
      <c r="J9" s="4" t="s">
        <v>10</v>
      </c>
      <c r="K9" s="4" t="s">
        <v>11</v>
      </c>
    </row>
    <row r="10" spans="2:11" ht="12.75">
      <c r="B10" s="1"/>
      <c r="C10" s="1"/>
      <c r="D10" s="16" t="s">
        <v>12</v>
      </c>
      <c r="E10" s="16"/>
      <c r="H10" s="4" t="s">
        <v>13</v>
      </c>
      <c r="I10" s="4" t="s">
        <v>14</v>
      </c>
      <c r="J10" s="4" t="s">
        <v>15</v>
      </c>
      <c r="K10" s="4" t="s">
        <v>16</v>
      </c>
    </row>
    <row r="11" spans="2:11" ht="12.75">
      <c r="B11" s="3" t="s">
        <v>17</v>
      </c>
      <c r="C11" s="4" t="s">
        <v>18</v>
      </c>
      <c r="D11" s="4" t="s">
        <v>19</v>
      </c>
      <c r="E11" s="4" t="s">
        <v>20</v>
      </c>
      <c r="F11" s="12" t="s">
        <v>21</v>
      </c>
      <c r="G11" s="12" t="s">
        <v>22</v>
      </c>
      <c r="H11" s="12" t="s">
        <v>23</v>
      </c>
      <c r="I11" s="12" t="s">
        <v>23</v>
      </c>
      <c r="J11" s="12" t="s">
        <v>23</v>
      </c>
      <c r="K11" s="12" t="s">
        <v>23</v>
      </c>
    </row>
    <row r="12" spans="2:11" ht="12.75">
      <c r="B12" s="17">
        <f>IF(N&gt;=1,1,"")</f>
        <v>1</v>
      </c>
      <c r="C12" s="18">
        <v>20</v>
      </c>
      <c r="D12" s="7">
        <v>0</v>
      </c>
      <c r="E12" s="7">
        <v>749</v>
      </c>
      <c r="F12" s="19">
        <f>IF(N&gt;=Category,SQRT(2*D*K/(I*Price)),"")</f>
        <v>573.2115042211109</v>
      </c>
      <c r="G12" s="19">
        <f>IF(N&gt;=Category,MIN(E12,MAX(D12,F12)),"")</f>
        <v>573.2115042211109</v>
      </c>
      <c r="H12" s="20">
        <f>IF(N&gt;=Category,D*Price,"")</f>
        <v>120000</v>
      </c>
      <c r="I12" s="20">
        <f>IF(N&gt;=1,K*D/Q,"")</f>
        <v>1203.7441588643326</v>
      </c>
      <c r="J12" s="20">
        <f>IF(N&gt;=Category,I*Price*Q/2,"")</f>
        <v>1203.7441588643328</v>
      </c>
      <c r="K12" s="20">
        <f>IF(N&gt;=Category,SUM(H12:J12),"")</f>
        <v>122407.48831772865</v>
      </c>
    </row>
    <row r="13" spans="2:11" ht="12.75">
      <c r="B13" s="17">
        <f>IF(N&gt;=2,2,"")</f>
        <v>2</v>
      </c>
      <c r="C13" s="18">
        <v>19.8</v>
      </c>
      <c r="D13" s="7">
        <v>750</v>
      </c>
      <c r="E13" s="7">
        <v>1999</v>
      </c>
      <c r="F13" s="19">
        <f>IF(N&gt;=Category,SQRT(2*D*K/(I*Price)),"")</f>
        <v>576.0992378838318</v>
      </c>
      <c r="G13" s="19">
        <f>IF(N&gt;=Category,MIN(E13,MAX(D13,F13)),"")</f>
        <v>750</v>
      </c>
      <c r="H13" s="20">
        <f>IF(N&gt;=Category,D*Price,"")</f>
        <v>118800</v>
      </c>
      <c r="I13" s="20">
        <f>IF(N&gt;=2,K*D/Q,"")</f>
        <v>920</v>
      </c>
      <c r="J13" s="20">
        <f>IF(N&gt;=Category,I*Price*Q/2,"")</f>
        <v>1559.2500000000002</v>
      </c>
      <c r="K13" s="20">
        <f>IF(N&gt;=Category,SUM(H13:J13),"")</f>
        <v>121279.25</v>
      </c>
    </row>
    <row r="14" spans="2:11" ht="12.75">
      <c r="B14" s="17">
        <f>IF(N&gt;=3,3,"")</f>
        <v>3</v>
      </c>
      <c r="C14" s="18">
        <v>19.6</v>
      </c>
      <c r="D14" s="7">
        <v>2000</v>
      </c>
      <c r="E14" s="7">
        <v>10000000</v>
      </c>
      <c r="F14" s="19">
        <f>IF(N&gt;=Category,SQRT(2*D*K/(I*Price)),"")</f>
        <v>579.0310595555553</v>
      </c>
      <c r="G14" s="19">
        <f>IF(N&gt;=Category,MIN(E14,MAX(D14,F14)),"")</f>
        <v>2000</v>
      </c>
      <c r="H14" s="20">
        <f>IF(N&gt;=Category,D*Price,"")</f>
        <v>117600.00000000001</v>
      </c>
      <c r="I14" s="20">
        <f>IF(N&gt;=3,K*D/Q,"")</f>
        <v>345</v>
      </c>
      <c r="J14" s="20">
        <f>IF(N&gt;=Category,I*Price*Q/2,"")</f>
        <v>4116.000000000001</v>
      </c>
      <c r="K14" s="20">
        <f>IF(N&gt;=Category,SUM(H14:J14),"")</f>
        <v>122061.00000000001</v>
      </c>
    </row>
    <row r="15" spans="2:11" ht="12.75">
      <c r="B15" s="17">
        <f>IF(N&gt;=4,4,"")</f>
      </c>
      <c r="C15" s="18"/>
      <c r="D15" s="21"/>
      <c r="E15" s="21"/>
      <c r="F15" s="19">
        <f>IF(N&gt;=Category,SQRT(2*D*K/(I*Price)),"")</f>
      </c>
      <c r="G15" s="19">
        <f>IF(N&gt;=Category,MIN(E15,MAX(D15,F15)),"")</f>
      </c>
      <c r="H15" s="20">
        <f>IF(N&gt;=Category,D*Price,"")</f>
      </c>
      <c r="I15" s="20">
        <f>IF(N&gt;=4,K*D/Q,"")</f>
      </c>
      <c r="J15" s="20">
        <f>IF(N&gt;=Category,I*Price*Q/2,"")</f>
      </c>
      <c r="K15" s="20">
        <f>IF(N&gt;=Category,SUM(H15:J15),"")</f>
      </c>
    </row>
    <row r="16" spans="2:11" ht="12.75">
      <c r="B16" s="17">
        <f>IF(N&gt;=5,5,"")</f>
      </c>
      <c r="C16" s="18"/>
      <c r="D16" s="21"/>
      <c r="E16" s="21"/>
      <c r="F16" s="19">
        <f>IF(N&gt;=Category,SQRT(2*D*K/(I*Price)),"")</f>
      </c>
      <c r="G16" s="19">
        <f>IF(N&gt;=Category,MIN(E16,MAX(D16,F16)),"")</f>
      </c>
      <c r="H16" s="20">
        <f>IF(N&gt;=Category,D*Price,"")</f>
      </c>
      <c r="I16" s="20">
        <f>IF(N&gt;=5,K*D/Q,"")</f>
      </c>
      <c r="J16" s="20">
        <f>IF(N&gt;=Category,I*Price*Q/2,"")</f>
      </c>
      <c r="K16" s="20">
        <f>IF(N&gt;=Category,SUM(H16:J16),"")</f>
      </c>
    </row>
    <row r="17" ht="12.75">
      <c r="C17" s="5"/>
    </row>
    <row r="18" ht="13.5" thickBot="1">
      <c r="E18" s="5" t="s">
        <v>5</v>
      </c>
    </row>
    <row r="19" spans="3:5" ht="13.5" thickBot="1">
      <c r="C19" s="17"/>
      <c r="D19" s="6" t="s">
        <v>24</v>
      </c>
      <c r="E19" s="23">
        <f>IF(OptimalTotalVariableCost=K12,G12,IF(OptimalTotalVariableCost=K13,G13,IF(OptimalTotalVariableCost=K14,G14,IF(OptimalTotalVariableCost=K15,G14,IF(OptimalTotalVariableCost=K16,G16)))))</f>
        <v>750</v>
      </c>
    </row>
    <row r="20" ht="13.5" thickBot="1">
      <c r="C20" s="17"/>
    </row>
    <row r="21" spans="4:5" ht="13.5" thickBot="1">
      <c r="D21" s="6" t="s">
        <v>25</v>
      </c>
      <c r="E21" s="22">
        <f>MIN(TotalVariableCost)</f>
        <v>121279.25</v>
      </c>
    </row>
  </sheetData>
  <conditionalFormatting sqref="C13:E13">
    <cfRule type="expression" priority="1" dxfId="0" stopIfTrue="1">
      <formula>(N&lt;2)</formula>
    </cfRule>
  </conditionalFormatting>
  <conditionalFormatting sqref="C14:E14">
    <cfRule type="expression" priority="2" dxfId="0" stopIfTrue="1">
      <formula>(N&lt;3)</formula>
    </cfRule>
  </conditionalFormatting>
  <conditionalFormatting sqref="C15:E15">
    <cfRule type="expression" priority="3" dxfId="0" stopIfTrue="1">
      <formula>(N&lt;4)</formula>
    </cfRule>
  </conditionalFormatting>
  <conditionalFormatting sqref="C16:E16">
    <cfRule type="expression" priority="4" dxfId="0" stopIfTrue="1">
      <formula>(N&lt;5)</formula>
    </cfRule>
  </conditionalFormatting>
  <dataValidations count="1">
    <dataValidation type="whole" allowBlank="1" showInputMessage="1" showErrorMessage="1" error="N must be an integer between 1 and 5." sqref="C7">
      <formula1>1</formula1>
      <formula2>5</formula2>
    </dataValidation>
  </dataValidations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1999-06-01T06:13:52Z</cp:lastPrinted>
  <dcterms:created xsi:type="dcterms:W3CDTF">1998-09-28T19:24:19Z</dcterms:created>
  <dcterms:modified xsi:type="dcterms:W3CDTF">2006-10-27T07:52:00Z</dcterms:modified>
  <cp:category/>
  <cp:version/>
  <cp:contentType/>
  <cp:contentStatus/>
</cp:coreProperties>
</file>